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mondno-my.sharepoint.com/personal/info_kimon_si/Documents/Dokumenti/Moji dokumenti_Bojan 2022/SEMINARJI/ROVINJ/"/>
    </mc:Choice>
  </mc:AlternateContent>
  <xr:revisionPtr revIDLastSave="4" documentId="8_{8CF8105E-CE0B-4A2F-8FBF-5FA8B5BBEF66}" xr6:coauthVersionLast="47" xr6:coauthVersionMax="47" xr10:uidLastSave="{1BB4CE33-0E25-46B2-8E26-E549EA2E40EE}"/>
  <bookViews>
    <workbookView xWindow="-108" yWindow="-108" windowWidth="23256" windowHeight="12576" xr2:uid="{00000000-000D-0000-FFFF-FFFF00000000}"/>
  </bookViews>
  <sheets>
    <sheet name="Prijavnica" sheetId="1" r:id="rId1"/>
    <sheet name="Nastavitve" sheetId="2" state="hidden" r:id="rId2"/>
  </sheets>
  <definedNames>
    <definedName name="Izpit">Nastavitve!#REF!</definedName>
    <definedName name="Kju_Dan">Nastavitve!$D$2:$D$21</definedName>
    <definedName name="Odg_DaNe">Nastavitve!$F$2:$F$3</definedName>
    <definedName name="_xlnm.Print_Area" localSheetId="0">Prijavnica!$A$1:$L$65</definedName>
    <definedName name="Vadba" comment="Vrsta vadbe">Nastavitve!$B$2:$B$3</definedName>
    <definedName name="Vadba2">Nastavitve!$F$2:$F$3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44" i="1"/>
  <c r="K43" i="1"/>
  <c r="K39" i="1"/>
  <c r="K38" i="1"/>
  <c r="K48" i="1"/>
  <c r="K46" i="1"/>
  <c r="K45" i="1"/>
  <c r="K51" i="1"/>
  <c r="K50" i="1"/>
  <c r="K40" i="1"/>
  <c r="K41" i="1"/>
  <c r="K37" i="1"/>
  <c r="K36" i="1"/>
  <c r="K54" i="1" l="1"/>
  <c r="I4" i="2"/>
  <c r="I5" i="2"/>
  <c r="I6" i="2"/>
  <c r="I3" i="2"/>
  <c r="I17" i="2" s="1"/>
  <c r="H4" i="2"/>
  <c r="H5" i="2"/>
  <c r="H6" i="2"/>
  <c r="H3" i="2"/>
  <c r="K53" i="1" l="1"/>
  <c r="K60" i="1" s="1"/>
  <c r="I18" i="2"/>
  <c r="I19" i="2"/>
  <c r="I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m.sencar</author>
  </authors>
  <commentList>
    <comment ref="D60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vpiši število oseb</t>
        </r>
      </text>
    </comment>
  </commentList>
</comments>
</file>

<file path=xl/sharedStrings.xml><?xml version="1.0" encoding="utf-8"?>
<sst xmlns="http://schemas.openxmlformats.org/spreadsheetml/2006/main" count="115" uniqueCount="107">
  <si>
    <t>Vadba</t>
  </si>
  <si>
    <t>DA</t>
  </si>
  <si>
    <t>Ne</t>
  </si>
  <si>
    <t>Kju_dan</t>
  </si>
  <si>
    <t>10.kyu</t>
  </si>
  <si>
    <t>9.kyu</t>
  </si>
  <si>
    <t>8.kyu</t>
  </si>
  <si>
    <t>7.kyu</t>
  </si>
  <si>
    <t>6.kyu</t>
  </si>
  <si>
    <t>5.kyu</t>
  </si>
  <si>
    <t>4.kyu</t>
  </si>
  <si>
    <t>3.kyu</t>
  </si>
  <si>
    <t>2.kyu</t>
  </si>
  <si>
    <t>1.kyu</t>
  </si>
  <si>
    <t>1.dan</t>
  </si>
  <si>
    <t>2.dan</t>
  </si>
  <si>
    <t>3.dan</t>
  </si>
  <si>
    <t>4.dan</t>
  </si>
  <si>
    <t>5.dan</t>
  </si>
  <si>
    <t>6.dan</t>
  </si>
  <si>
    <t>7.dan</t>
  </si>
  <si>
    <t>8.dan</t>
  </si>
  <si>
    <t>9.dan</t>
  </si>
  <si>
    <t>10.dan</t>
  </si>
  <si>
    <t>Karate</t>
  </si>
  <si>
    <t>Tai chi</t>
  </si>
  <si>
    <t>popust</t>
  </si>
  <si>
    <t>Izračun popusta</t>
  </si>
  <si>
    <t>NASTANITEV</t>
  </si>
  <si>
    <t>3 odrasli</t>
  </si>
  <si>
    <t>2 odrasla + 1 otrok do 14 let</t>
  </si>
  <si>
    <t>2 odrasla + 2 otroka do 14 let</t>
  </si>
  <si>
    <t>OSEB</t>
  </si>
  <si>
    <t>POPUST</t>
  </si>
  <si>
    <t>IZRAČUN</t>
  </si>
  <si>
    <t>pravilo 1</t>
  </si>
  <si>
    <t>pravilo 2</t>
  </si>
  <si>
    <t>pravilo 3</t>
  </si>
  <si>
    <t>Odg_DaNe</t>
  </si>
  <si>
    <t>PRAVILA</t>
  </si>
  <si>
    <t>Akontacija:</t>
  </si>
  <si>
    <t>dne</t>
  </si>
  <si>
    <t>2. obrok</t>
  </si>
  <si>
    <t>3. obrok</t>
  </si>
  <si>
    <t>znesek</t>
  </si>
  <si>
    <t>Potrebujem prevoz:</t>
  </si>
  <si>
    <t>Podpis:</t>
  </si>
  <si>
    <t>(polnoletni, starši ali skrbnik)</t>
  </si>
  <si>
    <t>Ostane za plačilo:</t>
  </si>
  <si>
    <t>Primer: Miško Skače</t>
  </si>
  <si>
    <t>odrasli, otroci nad 12 let</t>
  </si>
  <si>
    <r>
      <rPr>
        <b/>
        <sz val="12"/>
        <color indexed="10"/>
        <rFont val="Tahoma"/>
        <family val="2"/>
        <charset val="238"/>
      </rPr>
      <t>PRIJAVNICA</t>
    </r>
    <r>
      <rPr>
        <sz val="12"/>
        <color indexed="8"/>
        <rFont val="Tahoma"/>
        <family val="2"/>
        <charset val="238"/>
      </rPr>
      <t xml:space="preserve"> (* … obvezen podatek)</t>
    </r>
  </si>
  <si>
    <r>
      <rPr>
        <sz val="16"/>
        <color indexed="8"/>
        <rFont val="Wingdings"/>
        <charset val="2"/>
      </rPr>
      <t>v</t>
    </r>
    <r>
      <rPr>
        <sz val="16"/>
        <color indexed="8"/>
        <rFont val="Tahoma"/>
        <family val="2"/>
        <charset val="238"/>
      </rPr>
      <t xml:space="preserve">  </t>
    </r>
    <r>
      <rPr>
        <b/>
        <sz val="16"/>
        <color indexed="8"/>
        <rFont val="Tahoma"/>
        <family val="2"/>
        <charset val="238"/>
      </rPr>
      <t>KARATE:</t>
    </r>
  </si>
  <si>
    <r>
      <rPr>
        <sz val="16"/>
        <color indexed="8"/>
        <rFont val="Wingdings"/>
        <charset val="2"/>
      </rPr>
      <t>v</t>
    </r>
    <r>
      <rPr>
        <sz val="16"/>
        <color indexed="8"/>
        <rFont val="Tahoma"/>
        <family val="2"/>
        <charset val="238"/>
      </rPr>
      <t xml:space="preserve">  </t>
    </r>
    <r>
      <rPr>
        <b/>
        <sz val="16"/>
        <color indexed="8"/>
        <rFont val="Tahoma"/>
        <family val="2"/>
        <charset val="238"/>
      </rPr>
      <t>TAI CHI:</t>
    </r>
  </si>
  <si>
    <r>
      <rPr>
        <b/>
        <sz val="16"/>
        <rFont val="Wingdings"/>
        <charset val="2"/>
      </rPr>
      <t>v</t>
    </r>
    <r>
      <rPr>
        <b/>
        <sz val="16"/>
        <rFont val="Tahoma"/>
        <family val="2"/>
        <charset val="238"/>
      </rPr>
      <t xml:space="preserve">  BIVANJE:       </t>
    </r>
    <r>
      <rPr>
        <sz val="16"/>
        <rFont val="Tahoma"/>
        <family val="2"/>
        <charset val="238"/>
      </rPr>
      <t xml:space="preserve"> </t>
    </r>
    <r>
      <rPr>
        <b/>
        <sz val="10"/>
        <rFont val="Tahoma"/>
        <family val="2"/>
        <charset val="238"/>
      </rPr>
      <t/>
    </r>
  </si>
  <si>
    <r>
      <rPr>
        <b/>
        <sz val="16"/>
        <rFont val="Wingdings"/>
        <charset val="2"/>
      </rPr>
      <t>v</t>
    </r>
    <r>
      <rPr>
        <b/>
        <sz val="16"/>
        <rFont val="Tahoma"/>
        <family val="2"/>
        <charset val="238"/>
      </rPr>
      <t xml:space="preserve">  OPREMA:       </t>
    </r>
    <r>
      <rPr>
        <sz val="16"/>
        <rFont val="Tahoma"/>
        <family val="2"/>
        <charset val="238"/>
      </rPr>
      <t xml:space="preserve"> </t>
    </r>
  </si>
  <si>
    <r>
      <rPr>
        <b/>
        <sz val="16"/>
        <rFont val="Wingdings"/>
        <charset val="2"/>
      </rPr>
      <t>v</t>
    </r>
    <r>
      <rPr>
        <b/>
        <sz val="16"/>
        <rFont val="Tahoma"/>
        <family val="2"/>
        <charset val="238"/>
      </rPr>
      <t xml:space="preserve">  PLAČILO:       </t>
    </r>
    <r>
      <rPr>
        <sz val="16"/>
        <rFont val="Tahoma"/>
        <family val="2"/>
        <charset val="238"/>
      </rPr>
      <t xml:space="preserve"> </t>
    </r>
  </si>
  <si>
    <t>kimono, trenirka, športni copati, osebni pribor, kapa, vetrovka, zvezek, pisala, igrače….</t>
  </si>
  <si>
    <t>*rojen -a</t>
  </si>
  <si>
    <t>*vadil-a 
bom</t>
  </si>
  <si>
    <t>*kyu/dan</t>
  </si>
  <si>
    <t>*izpit</t>
  </si>
  <si>
    <t>*št. oseb</t>
  </si>
  <si>
    <t>*Ime in priimek</t>
  </si>
  <si>
    <t>Lahko peljem:</t>
  </si>
  <si>
    <t>- IZPITI za DAN STOPNJE, IZPITI za KYU stopnje</t>
  </si>
  <si>
    <t>otroci od 2-7 let (v sobi s starši)</t>
  </si>
  <si>
    <r>
      <rPr>
        <sz val="16"/>
        <color indexed="8"/>
        <rFont val="Wingdings"/>
        <charset val="2"/>
      </rPr>
      <t>v</t>
    </r>
    <r>
      <rPr>
        <sz val="16"/>
        <color indexed="8"/>
        <rFont val="Tahoma"/>
        <family val="2"/>
        <charset val="238"/>
      </rPr>
      <t xml:space="preserve">  OTROCI, ki potujejo sami, imajo zagotovljeno </t>
    </r>
    <r>
      <rPr>
        <b/>
        <sz val="16"/>
        <color indexed="8"/>
        <rFont val="Tahoma"/>
        <family val="2"/>
        <charset val="238"/>
      </rPr>
      <t>CELODNEVNO VARSTVO</t>
    </r>
    <r>
      <rPr>
        <sz val="16"/>
        <color indexed="8"/>
        <rFont val="Tahoma"/>
        <family val="2"/>
        <charset val="238"/>
      </rPr>
      <t>. Ostali po dogovoru…</t>
    </r>
  </si>
  <si>
    <r>
      <rPr>
        <sz val="16"/>
        <color indexed="8"/>
        <rFont val="Wingdings"/>
        <charset val="2"/>
      </rPr>
      <t>v</t>
    </r>
    <r>
      <rPr>
        <sz val="16"/>
        <color indexed="8"/>
        <rFont val="Tahoma"/>
        <family val="2"/>
        <charset val="238"/>
      </rPr>
      <t xml:space="preserve">  </t>
    </r>
    <r>
      <rPr>
        <b/>
        <sz val="16"/>
        <color indexed="8"/>
        <rFont val="Tahoma"/>
        <family val="2"/>
        <charset val="238"/>
      </rPr>
      <t>BREZPLAČNA JUTRANJA VADBA</t>
    </r>
    <r>
      <rPr>
        <sz val="16"/>
        <color indexed="8"/>
        <rFont val="Tahoma"/>
        <family val="2"/>
        <charset val="238"/>
      </rPr>
      <t xml:space="preserve"> in </t>
    </r>
    <r>
      <rPr>
        <b/>
        <sz val="16"/>
        <color indexed="8"/>
        <rFont val="Tahoma"/>
        <family val="2"/>
        <charset val="238"/>
      </rPr>
      <t>ANIMACIJSKI PROGRAM</t>
    </r>
    <r>
      <rPr>
        <sz val="16"/>
        <color indexed="8"/>
        <rFont val="Tahoma"/>
        <family val="2"/>
        <charset val="238"/>
      </rPr>
      <t xml:space="preserve"> (potrebna je športna oprema).</t>
    </r>
  </si>
  <si>
    <t>KIMON, Brilejeva ulica 4, 1000 Ljubljana, DŠ: 93904126, Trr: SI56 6100 0001 4243 051 BIC: HDELSI22</t>
  </si>
  <si>
    <t>otroci  7 let in starejši (v sobi s starši)</t>
  </si>
  <si>
    <t>otroci brez spremstva 7-18 let, VARSTVO vključeno</t>
  </si>
  <si>
    <t>*Tel / gsm:</t>
  </si>
  <si>
    <t>*Otrok biva sam:</t>
  </si>
  <si>
    <t>Datum prijave:</t>
  </si>
  <si>
    <t>Otroci do starosti dveh let bivajo brezplačno.</t>
  </si>
  <si>
    <t>POLNI PENZION (20€ kosilo/dan)</t>
  </si>
  <si>
    <t>*št. dni</t>
  </si>
  <si>
    <t>*NASTANITEV - polpenzion, varstvo, …</t>
  </si>
  <si>
    <t>Domače živali 10€ / žival / dan</t>
  </si>
  <si>
    <r>
      <t xml:space="preserve">družine: 3 odrasli </t>
    </r>
    <r>
      <rPr>
        <b/>
        <sz val="12"/>
        <rFont val="Tahoma"/>
        <family val="2"/>
        <charset val="238"/>
      </rPr>
      <t xml:space="preserve">(5%), </t>
    </r>
    <r>
      <rPr>
        <sz val="12"/>
        <rFont val="Tahoma"/>
        <family val="2"/>
        <charset val="238"/>
      </rPr>
      <t xml:space="preserve"> 2 odrasla + 1 otrok do 12 let </t>
    </r>
    <r>
      <rPr>
        <b/>
        <sz val="12"/>
        <rFont val="Tahoma"/>
        <family val="2"/>
        <charset val="238"/>
      </rPr>
      <t>(otrok 5 %)</t>
    </r>
    <r>
      <rPr>
        <sz val="12"/>
        <rFont val="Tahoma"/>
        <family val="2"/>
        <charset val="238"/>
      </rPr>
      <t xml:space="preserve">,
2 odrasla + 2 otroka do 12 let </t>
    </r>
    <r>
      <rPr>
        <b/>
        <sz val="12"/>
        <rFont val="Tahoma"/>
        <family val="2"/>
        <charset val="238"/>
      </rPr>
      <t>(otroci 10%)</t>
    </r>
  </si>
  <si>
    <t>Za zunanje goste se popusti ne upoštevajo!</t>
  </si>
  <si>
    <r>
      <t xml:space="preserve">Izpolite prijavnico in vnestite število storitev v izbrani opciji. </t>
    </r>
    <r>
      <rPr>
        <sz val="12"/>
        <color rgb="FFFF0000"/>
        <rFont val="Tahoma"/>
        <family val="2"/>
        <charset val="238"/>
      </rPr>
      <t>Polja označena z * … so obvezen podatek!</t>
    </r>
  </si>
  <si>
    <t>BREZPLAČNA JUTRANJA VADBA ZA VSE UDELEŽENCE</t>
  </si>
  <si>
    <t>*seminar</t>
  </si>
  <si>
    <r>
      <t xml:space="preserve">Karate  </t>
    </r>
    <r>
      <rPr>
        <sz val="36"/>
        <color indexed="10"/>
        <rFont val="Wingdings"/>
        <charset val="2"/>
      </rPr>
      <t></t>
    </r>
    <r>
      <rPr>
        <sz val="36"/>
        <color indexed="10"/>
        <rFont val="Tahoma"/>
        <family val="2"/>
        <charset val="238"/>
      </rPr>
      <t xml:space="preserve">  ROVINJ 2026  </t>
    </r>
    <r>
      <rPr>
        <sz val="36"/>
        <color indexed="10"/>
        <rFont val="Wingdings"/>
        <charset val="2"/>
      </rPr>
      <t></t>
    </r>
    <r>
      <rPr>
        <sz val="36"/>
        <color indexed="8"/>
        <rFont val="Tahoma"/>
        <family val="2"/>
        <charset val="238"/>
      </rPr>
      <t xml:space="preserve">  Tai chi</t>
    </r>
  </si>
  <si>
    <t xml:space="preserve">NASELJE AMARIN  od 23. - 27. april 2026 </t>
  </si>
  <si>
    <t>ZBOR - DOBRODOŠLICA bo v PETEK, 24. aprila 2026 ob 18. uri</t>
  </si>
  <si>
    <t>PRIJAVE POŠLJITE do 02. april 2026</t>
  </si>
  <si>
    <t>- UČENJE KATA - CHINTE</t>
  </si>
  <si>
    <r>
      <t xml:space="preserve"> SESTANEK </t>
    </r>
    <r>
      <rPr>
        <sz val="14"/>
        <color rgb="FFFF0000"/>
        <rFont val="Tahoma"/>
        <family val="2"/>
        <charset val="238"/>
      </rPr>
      <t>udeležencev:</t>
    </r>
    <r>
      <rPr>
        <b/>
        <sz val="14"/>
        <color rgb="FFFF0000"/>
        <rFont val="Tahoma"/>
        <family val="2"/>
        <charset val="238"/>
      </rPr>
      <t xml:space="preserve"> SREDA, 15. april 2026 ob 17:00 v OŠ Sp. Šiška, Gasilska ulica 17, Lj.</t>
    </r>
  </si>
  <si>
    <t>Turistično naselje AMARIN - 4x POLPENZION v 2, 3, 4 posteljnih sobah, apartmajih</t>
  </si>
  <si>
    <t>23. - 27. april 2026</t>
  </si>
  <si>
    <t>BIVANJE - apartma PREMIUM: (*vpišite št. oseb + št. dni)</t>
  </si>
  <si>
    <t>PREMIUM</t>
  </si>
  <si>
    <t>ZNESEK:</t>
  </si>
  <si>
    <t xml:space="preserve">znesek akontacij </t>
  </si>
  <si>
    <t>- ROČNI UDARCI - URAKEN, KENTSUI, YOKOZUKI, HAITO, TEISHO…..</t>
  </si>
  <si>
    <r>
      <rPr>
        <b/>
        <sz val="16"/>
        <rFont val="Tahoma"/>
        <family val="2"/>
        <charset val="238"/>
      </rPr>
      <t>akontacija ob prijavi 150,00 € /osebo</t>
    </r>
    <r>
      <rPr>
        <sz val="16"/>
        <rFont val="Tahoma"/>
        <family val="2"/>
        <charset val="238"/>
      </rPr>
      <t>, 2. obrok do 15.04.2026, 3. obrok 22.4.2026, oziroma ob prihodu v Rovinj.</t>
    </r>
  </si>
  <si>
    <t>Na voljo so tudi PREMIUM APARTMAJI, prednost imajo invalidi, njihovi spremljevalci, ter osebe z zdravstvenimi težavami.</t>
  </si>
  <si>
    <t>2 posteljni apartma / OSEBO</t>
  </si>
  <si>
    <t>4 ali 6 posteljni apartma / OSEBO</t>
  </si>
  <si>
    <t>(bivanje lahko podaljšte - vpišite v prijavnici spodaj)</t>
  </si>
  <si>
    <t>Bivanje želimo PODALJŠATI DO:</t>
  </si>
  <si>
    <t>POPUSTE, za nastanitev, LAHKO VPIŠITE, kasneje jih bo uredil organizator!</t>
  </si>
  <si>
    <r>
      <t xml:space="preserve">POSLATI do 02. aprila 2026 na </t>
    </r>
    <r>
      <rPr>
        <b/>
        <u/>
        <sz val="12"/>
        <color rgb="FFFF0000"/>
        <rFont val="Tahoma"/>
        <family val="2"/>
        <charset val="238"/>
      </rPr>
      <t>info@kimon.si</t>
    </r>
  </si>
  <si>
    <t>Plačilo akontacije, se vrača, v višini 100€ / osebo, le v primeru višje sile, zdr. potrdilo, ipd….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</si>
</sst>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\ \."/>
    <numFmt numFmtId="165" formatCode="dd/mm/yyyy;@"/>
    <numFmt numFmtId="166" formatCode="#,##0.00\ &quot;€&quot;"/>
  </numFmts>
  <fonts count="42">
    <font>
      <sz val="11"/>
      <color theme="1"/>
      <name val="Arial"/>
      <family val="2"/>
      <charset val="238"/>
    </font>
    <font>
      <sz val="36"/>
      <color indexed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indexed="10"/>
      <name val="Tahoma"/>
      <family val="2"/>
      <charset val="238"/>
    </font>
    <font>
      <b/>
      <sz val="9"/>
      <color indexed="81"/>
      <name val="Segoe UI"/>
      <family val="2"/>
      <charset val="238"/>
    </font>
    <font>
      <sz val="12"/>
      <color indexed="8"/>
      <name val="Tahoma"/>
      <family val="2"/>
      <charset val="238"/>
    </font>
    <font>
      <sz val="12"/>
      <name val="Tahoma"/>
      <family val="2"/>
      <charset val="238"/>
    </font>
    <font>
      <sz val="16"/>
      <color indexed="8"/>
      <name val="Tahoma"/>
      <family val="2"/>
      <charset val="238"/>
    </font>
    <font>
      <sz val="36"/>
      <color indexed="8"/>
      <name val="Tahoma"/>
      <family val="2"/>
      <charset val="238"/>
    </font>
    <font>
      <sz val="36"/>
      <color indexed="10"/>
      <name val="Wingdings"/>
      <charset val="2"/>
    </font>
    <font>
      <sz val="16"/>
      <color indexed="8"/>
      <name val="Wingdings"/>
      <charset val="2"/>
    </font>
    <font>
      <b/>
      <sz val="16"/>
      <color indexed="8"/>
      <name val="Tahoma"/>
      <family val="2"/>
      <charset val="238"/>
    </font>
    <font>
      <b/>
      <sz val="16"/>
      <name val="Tahoma"/>
      <family val="2"/>
      <charset val="238"/>
    </font>
    <font>
      <b/>
      <sz val="16"/>
      <name val="Wingdings"/>
      <charset val="2"/>
    </font>
    <font>
      <sz val="16"/>
      <name val="Tahoma"/>
      <family val="2"/>
      <charset val="238"/>
    </font>
    <font>
      <b/>
      <sz val="11"/>
      <color rgb="FFFFFF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1"/>
      <color theme="1"/>
      <name val="Tahoma"/>
      <family val="2"/>
      <charset val="238"/>
    </font>
    <font>
      <b/>
      <sz val="18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6"/>
      <color theme="1"/>
      <name val="Tahoma"/>
      <family val="2"/>
      <charset val="238"/>
    </font>
    <font>
      <b/>
      <sz val="16"/>
      <color rgb="FFFF0000"/>
      <name val="Tahoma"/>
      <family val="2"/>
      <charset val="238"/>
    </font>
    <font>
      <sz val="16"/>
      <color theme="0"/>
      <name val="Tahoma"/>
      <family val="2"/>
      <charset val="238"/>
    </font>
    <font>
      <b/>
      <sz val="20"/>
      <color rgb="FFFF0000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36"/>
      <color theme="1"/>
      <name val="Tahoma"/>
      <family val="2"/>
      <charset val="238"/>
    </font>
    <font>
      <b/>
      <sz val="14"/>
      <color rgb="FFFF0000"/>
      <name val="Tahoma"/>
      <family val="2"/>
      <charset val="238"/>
    </font>
    <font>
      <sz val="14"/>
      <color theme="1"/>
      <name val="Tahoma"/>
      <family val="2"/>
      <charset val="238"/>
    </font>
    <font>
      <b/>
      <sz val="16"/>
      <color theme="1"/>
      <name val="Tahoma"/>
      <family val="2"/>
      <charset val="238"/>
    </font>
    <font>
      <sz val="16"/>
      <color indexed="8"/>
      <name val="Tahoma"/>
      <family val="2"/>
      <charset val="2"/>
    </font>
    <font>
      <b/>
      <sz val="12"/>
      <name val="Tahoma"/>
      <family val="2"/>
      <charset val="238"/>
    </font>
    <font>
      <sz val="8"/>
      <color rgb="FF494949"/>
      <name val="Open Sans"/>
      <family val="2"/>
    </font>
    <font>
      <b/>
      <sz val="10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sz val="12"/>
      <color rgb="FFFF0000"/>
      <name val="Tahoma"/>
      <family val="2"/>
      <charset val="238"/>
    </font>
    <font>
      <b/>
      <u/>
      <sz val="12"/>
      <color rgb="FFFF0000"/>
      <name val="Tahoma"/>
      <family val="2"/>
      <charset val="238"/>
    </font>
    <font>
      <b/>
      <sz val="26"/>
      <color rgb="FFFF0000"/>
      <name val="Tahoma"/>
      <family val="2"/>
      <charset val="238"/>
    </font>
    <font>
      <sz val="14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C66"/>
        <bgColor indexed="64"/>
      </patternFill>
    </fill>
  </fills>
  <borders count="53">
    <border>
      <left/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0" fontId="17" fillId="0" borderId="0" xfId="0" applyFont="1"/>
    <xf numFmtId="0" fontId="16" fillId="0" borderId="0" xfId="0" applyFont="1" applyAlignment="1">
      <alignment wrapText="1"/>
    </xf>
    <xf numFmtId="9" fontId="16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  <protection locked="0"/>
    </xf>
    <xf numFmtId="9" fontId="0" fillId="3" borderId="0" xfId="0" applyNumberFormat="1" applyFill="1" applyAlignment="1" applyProtection="1">
      <alignment horizontal="center"/>
      <protection locked="0"/>
    </xf>
    <xf numFmtId="165" fontId="21" fillId="0" borderId="9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166" fontId="21" fillId="0" borderId="7" xfId="0" applyNumberFormat="1" applyFont="1" applyBorder="1" applyProtection="1">
      <protection locked="0"/>
    </xf>
    <xf numFmtId="0" fontId="21" fillId="0" borderId="9" xfId="0" applyFont="1" applyBorder="1" applyAlignment="1" applyProtection="1">
      <alignment horizontal="left"/>
      <protection locked="0"/>
    </xf>
    <xf numFmtId="166" fontId="21" fillId="0" borderId="12" xfId="0" applyNumberFormat="1" applyFont="1" applyBorder="1" applyProtection="1">
      <protection locked="0"/>
    </xf>
    <xf numFmtId="1" fontId="21" fillId="0" borderId="9" xfId="0" applyNumberFormat="1" applyFont="1" applyBorder="1" applyAlignment="1" applyProtection="1">
      <alignment horizontal="left"/>
      <protection locked="0"/>
    </xf>
    <xf numFmtId="0" fontId="21" fillId="0" borderId="27" xfId="0" applyFont="1" applyBorder="1" applyAlignment="1" applyProtection="1">
      <alignment horizontal="center"/>
      <protection locked="0"/>
    </xf>
    <xf numFmtId="0" fontId="18" fillId="0" borderId="0" xfId="0" applyFont="1"/>
    <xf numFmtId="0" fontId="19" fillId="0" borderId="0" xfId="0" applyFont="1" applyAlignment="1">
      <alignment horizontal="center"/>
    </xf>
    <xf numFmtId="0" fontId="25" fillId="4" borderId="0" xfId="0" applyFont="1" applyFill="1" applyAlignment="1">
      <alignment horizontal="center"/>
    </xf>
    <xf numFmtId="0" fontId="21" fillId="0" borderId="0" xfId="0" applyFont="1"/>
    <xf numFmtId="0" fontId="20" fillId="4" borderId="0" xfId="0" applyFont="1" applyFill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4" fillId="4" borderId="0" xfId="0" applyFont="1" applyFill="1"/>
    <xf numFmtId="0" fontId="23" fillId="4" borderId="0" xfId="0" applyFont="1" applyFill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8" xfId="0" applyFont="1" applyBorder="1"/>
    <xf numFmtId="0" fontId="22" fillId="0" borderId="18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6" xfId="0" applyFont="1" applyBorder="1"/>
    <xf numFmtId="0" fontId="20" fillId="0" borderId="6" xfId="0" applyFont="1" applyBorder="1" applyAlignment="1">
      <alignment horizontal="center" wrapText="1"/>
    </xf>
    <xf numFmtId="0" fontId="21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66" fontId="20" fillId="0" borderId="0" xfId="0" applyNumberFormat="1" applyFont="1"/>
    <xf numFmtId="0" fontId="21" fillId="0" borderId="0" xfId="0" applyFont="1" applyAlignment="1">
      <alignment horizontal="left"/>
    </xf>
    <xf numFmtId="0" fontId="21" fillId="0" borderId="8" xfId="0" applyFont="1" applyBorder="1"/>
    <xf numFmtId="0" fontId="21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8" fontId="20" fillId="0" borderId="16" xfId="0" applyNumberFormat="1" applyFont="1" applyBorder="1"/>
    <xf numFmtId="0" fontId="2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Protection="1">
      <protection locked="0"/>
    </xf>
    <xf numFmtId="0" fontId="18" fillId="4" borderId="0" xfId="0" applyFont="1" applyFill="1"/>
    <xf numFmtId="1" fontId="21" fillId="0" borderId="0" xfId="0" applyNumberFormat="1" applyFont="1" applyAlignment="1" applyProtection="1">
      <alignment horizontal="left"/>
      <protection locked="0"/>
    </xf>
    <xf numFmtId="8" fontId="20" fillId="0" borderId="0" xfId="0" applyNumberFormat="1" applyFont="1"/>
    <xf numFmtId="0" fontId="34" fillId="0" borderId="0" xfId="0" applyFont="1"/>
    <xf numFmtId="0" fontId="21" fillId="5" borderId="7" xfId="0" applyFont="1" applyFill="1" applyBorder="1" applyAlignment="1" applyProtection="1">
      <alignment horizontal="center"/>
      <protection locked="0"/>
    </xf>
    <xf numFmtId="165" fontId="21" fillId="0" borderId="28" xfId="0" applyNumberFormat="1" applyFont="1" applyBorder="1" applyAlignment="1" applyProtection="1">
      <alignment horizontal="center"/>
      <protection locked="0"/>
    </xf>
    <xf numFmtId="165" fontId="21" fillId="0" borderId="29" xfId="0" applyNumberFormat="1" applyFont="1" applyBorder="1" applyAlignment="1" applyProtection="1">
      <alignment horizontal="center"/>
      <protection locked="0"/>
    </xf>
    <xf numFmtId="165" fontId="21" fillId="6" borderId="7" xfId="0" applyNumberFormat="1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21" fillId="6" borderId="7" xfId="0" applyFont="1" applyFill="1" applyBorder="1" applyAlignment="1">
      <alignment horizontal="center"/>
    </xf>
    <xf numFmtId="0" fontId="21" fillId="7" borderId="6" xfId="0" applyFont="1" applyFill="1" applyBorder="1" applyAlignment="1">
      <alignment horizontal="center"/>
    </xf>
    <xf numFmtId="0" fontId="35" fillId="0" borderId="6" xfId="0" applyFont="1" applyBorder="1"/>
    <xf numFmtId="166" fontId="6" fillId="4" borderId="25" xfId="0" applyNumberFormat="1" applyFont="1" applyFill="1" applyBorder="1" applyAlignment="1">
      <alignment horizontal="center"/>
    </xf>
    <xf numFmtId="166" fontId="6" fillId="4" borderId="11" xfId="0" applyNumberFormat="1" applyFont="1" applyFill="1" applyBorder="1" applyAlignment="1">
      <alignment horizontal="center"/>
    </xf>
    <xf numFmtId="166" fontId="6" fillId="4" borderId="22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7" fillId="0" borderId="0" xfId="0" applyFont="1"/>
    <xf numFmtId="49" fontId="31" fillId="4" borderId="0" xfId="0" applyNumberFormat="1" applyFont="1" applyFill="1" applyAlignment="1">
      <alignment horizontal="left"/>
    </xf>
    <xf numFmtId="0" fontId="21" fillId="0" borderId="30" xfId="0" applyFont="1" applyBorder="1" applyAlignment="1">
      <alignment horizontal="center"/>
    </xf>
    <xf numFmtId="0" fontId="20" fillId="4" borderId="20" xfId="0" applyFont="1" applyFill="1" applyBorder="1" applyAlignment="1">
      <alignment horizontal="center" wrapText="1"/>
    </xf>
    <xf numFmtId="0" fontId="21" fillId="6" borderId="31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32" xfId="0" applyFont="1" applyBorder="1" applyAlignment="1" applyProtection="1">
      <alignment horizontal="center"/>
      <protection locked="0"/>
    </xf>
    <xf numFmtId="9" fontId="21" fillId="0" borderId="6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right"/>
    </xf>
    <xf numFmtId="166" fontId="21" fillId="6" borderId="39" xfId="0" applyNumberFormat="1" applyFont="1" applyFill="1" applyBorder="1"/>
    <xf numFmtId="164" fontId="21" fillId="0" borderId="40" xfId="0" applyNumberFormat="1" applyFont="1" applyBorder="1"/>
    <xf numFmtId="166" fontId="21" fillId="0" borderId="39" xfId="0" applyNumberFormat="1" applyFont="1" applyBorder="1"/>
    <xf numFmtId="0" fontId="20" fillId="0" borderId="41" xfId="0" applyFont="1" applyBorder="1"/>
    <xf numFmtId="166" fontId="21" fillId="0" borderId="42" xfId="0" applyNumberFormat="1" applyFont="1" applyBorder="1"/>
    <xf numFmtId="166" fontId="21" fillId="0" borderId="43" xfId="0" applyNumberFormat="1" applyFont="1" applyBorder="1"/>
    <xf numFmtId="0" fontId="20" fillId="0" borderId="44" xfId="0" applyFont="1" applyBorder="1" applyAlignment="1">
      <alignment horizontal="right"/>
    </xf>
    <xf numFmtId="166" fontId="21" fillId="5" borderId="46" xfId="0" applyNumberFormat="1" applyFont="1" applyFill="1" applyBorder="1"/>
    <xf numFmtId="166" fontId="21" fillId="0" borderId="47" xfId="0" applyNumberFormat="1" applyFont="1" applyBorder="1"/>
    <xf numFmtId="166" fontId="21" fillId="0" borderId="48" xfId="0" applyNumberFormat="1" applyFont="1" applyBorder="1" applyAlignment="1">
      <alignment vertical="center"/>
    </xf>
    <xf numFmtId="166" fontId="21" fillId="0" borderId="50" xfId="0" applyNumberFormat="1" applyFont="1" applyBorder="1"/>
    <xf numFmtId="0" fontId="21" fillId="0" borderId="32" xfId="0" applyFont="1" applyBorder="1" applyAlignment="1">
      <alignment horizontal="center"/>
    </xf>
    <xf numFmtId="0" fontId="20" fillId="0" borderId="47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27" fillId="4" borderId="0" xfId="0" applyFont="1" applyFill="1" applyAlignment="1">
      <alignment horizontal="left"/>
    </xf>
    <xf numFmtId="0" fontId="25" fillId="4" borderId="0" xfId="0" applyFont="1" applyFill="1"/>
    <xf numFmtId="0" fontId="21" fillId="0" borderId="31" xfId="0" applyFont="1" applyBorder="1" applyAlignment="1">
      <alignment horizontal="left"/>
    </xf>
    <xf numFmtId="0" fontId="33" fillId="5" borderId="51" xfId="0" applyFont="1" applyFill="1" applyBorder="1"/>
    <xf numFmtId="0" fontId="33" fillId="5" borderId="52" xfId="0" applyFont="1" applyFill="1" applyBorder="1"/>
    <xf numFmtId="49" fontId="12" fillId="4" borderId="0" xfId="0" applyNumberFormat="1" applyFont="1" applyFill="1" applyAlignment="1">
      <alignment horizontal="left"/>
    </xf>
    <xf numFmtId="166" fontId="21" fillId="5" borderId="48" xfId="0" applyNumberFormat="1" applyFont="1" applyFill="1" applyBorder="1"/>
    <xf numFmtId="14" fontId="21" fillId="0" borderId="9" xfId="0" applyNumberFormat="1" applyFont="1" applyBorder="1" applyProtection="1">
      <protection locked="0"/>
    </xf>
    <xf numFmtId="0" fontId="21" fillId="5" borderId="34" xfId="0" applyFont="1" applyFill="1" applyBorder="1" applyAlignment="1" applyProtection="1">
      <alignment horizontal="center"/>
      <protection locked="0"/>
    </xf>
    <xf numFmtId="9" fontId="21" fillId="0" borderId="6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1" fillId="5" borderId="6" xfId="0" applyFont="1" applyFill="1" applyBorder="1" applyAlignment="1" applyProtection="1">
      <alignment horizontal="center"/>
      <protection locked="0"/>
    </xf>
    <xf numFmtId="0" fontId="20" fillId="5" borderId="20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26" fillId="5" borderId="23" xfId="0" applyFont="1" applyFill="1" applyBorder="1" applyAlignment="1">
      <alignment horizontal="center"/>
    </xf>
    <xf numFmtId="0" fontId="26" fillId="5" borderId="24" xfId="0" applyFont="1" applyFill="1" applyBorder="1" applyAlignment="1">
      <alignment horizontal="center"/>
    </xf>
    <xf numFmtId="0" fontId="26" fillId="5" borderId="36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8" fillId="4" borderId="17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39" fillId="4" borderId="0" xfId="0" applyFont="1" applyFill="1" applyAlignment="1">
      <alignment horizontal="center"/>
    </xf>
    <xf numFmtId="0" fontId="3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6" fillId="4" borderId="37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20" fillId="0" borderId="37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11" xfId="0" applyFont="1" applyBorder="1" applyAlignment="1" applyProtection="1">
      <alignment horizontal="left"/>
      <protection locked="0"/>
    </xf>
    <xf numFmtId="0" fontId="21" fillId="0" borderId="35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21" fillId="6" borderId="35" xfId="0" applyFont="1" applyFill="1" applyBorder="1" applyAlignment="1">
      <alignment horizontal="left"/>
    </xf>
    <xf numFmtId="0" fontId="21" fillId="6" borderId="24" xfId="0" applyFont="1" applyFill="1" applyBorder="1" applyAlignment="1">
      <alignment horizontal="left"/>
    </xf>
    <xf numFmtId="0" fontId="21" fillId="6" borderId="25" xfId="0" applyFont="1" applyFill="1" applyBorder="1" applyAlignment="1">
      <alignment horizontal="left"/>
    </xf>
    <xf numFmtId="166" fontId="37" fillId="4" borderId="9" xfId="0" applyNumberFormat="1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41" fillId="7" borderId="22" xfId="0" applyFont="1" applyFill="1" applyBorder="1" applyAlignment="1">
      <alignment horizontal="center"/>
    </xf>
    <xf numFmtId="166" fontId="37" fillId="4" borderId="7" xfId="0" applyNumberFormat="1" applyFont="1" applyFill="1" applyBorder="1" applyAlignment="1">
      <alignment horizontal="center"/>
    </xf>
    <xf numFmtId="0" fontId="6" fillId="4" borderId="35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left"/>
    </xf>
    <xf numFmtId="0" fontId="6" fillId="4" borderId="4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19" xfId="0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6" fillId="4" borderId="49" xfId="0" applyFont="1" applyFill="1" applyBorder="1" applyAlignment="1">
      <alignment horizontal="left"/>
    </xf>
    <xf numFmtId="0" fontId="6" fillId="4" borderId="27" xfId="0" applyFont="1" applyFill="1" applyBorder="1" applyAlignment="1">
      <alignment horizontal="left"/>
    </xf>
    <xf numFmtId="0" fontId="6" fillId="4" borderId="33" xfId="0" applyFont="1" applyFill="1" applyBorder="1" applyAlignment="1">
      <alignment horizontal="left"/>
    </xf>
    <xf numFmtId="0" fontId="6" fillId="4" borderId="37" xfId="0" applyFont="1" applyFill="1" applyBorder="1" applyAlignment="1" applyProtection="1">
      <alignment horizontal="left" wrapText="1"/>
      <protection locked="0"/>
    </xf>
    <xf numFmtId="0" fontId="6" fillId="4" borderId="21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33" fillId="4" borderId="35" xfId="0" applyFont="1" applyFill="1" applyBorder="1" applyAlignment="1">
      <alignment horizontal="left"/>
    </xf>
    <xf numFmtId="0" fontId="33" fillId="4" borderId="24" xfId="0" applyFont="1" applyFill="1" applyBorder="1" applyAlignment="1">
      <alignment horizontal="left"/>
    </xf>
    <xf numFmtId="0" fontId="33" fillId="4" borderId="25" xfId="0" applyFont="1" applyFill="1" applyBorder="1" applyAlignment="1">
      <alignment horizontal="left"/>
    </xf>
    <xf numFmtId="166" fontId="6" fillId="4" borderId="27" xfId="0" applyNumberFormat="1" applyFont="1" applyFill="1" applyBorder="1" applyAlignment="1">
      <alignment horizontal="center"/>
    </xf>
    <xf numFmtId="166" fontId="6" fillId="4" borderId="32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65" fontId="21" fillId="0" borderId="8" xfId="0" applyNumberFormat="1" applyFont="1" applyBorder="1" applyAlignment="1" applyProtection="1">
      <alignment horizontal="left"/>
      <protection locked="0"/>
    </xf>
    <xf numFmtId="165" fontId="21" fillId="0" borderId="11" xfId="0" applyNumberFormat="1" applyFont="1" applyBorder="1" applyAlignment="1" applyProtection="1">
      <alignment horizontal="left"/>
      <protection locked="0"/>
    </xf>
    <xf numFmtId="166" fontId="37" fillId="5" borderId="7" xfId="0" applyNumberFormat="1" applyFont="1" applyFill="1" applyBorder="1" applyAlignment="1">
      <alignment horizontal="center"/>
    </xf>
    <xf numFmtId="166" fontId="37" fillId="4" borderId="27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center"/>
      <protection locked="0"/>
    </xf>
    <xf numFmtId="0" fontId="6" fillId="4" borderId="45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36" fillId="5" borderId="9" xfId="0" applyFont="1" applyFill="1" applyBorder="1" applyAlignment="1">
      <alignment horizontal="left"/>
    </xf>
    <xf numFmtId="165" fontId="21" fillId="0" borderId="8" xfId="0" applyNumberFormat="1" applyFont="1" applyBorder="1" applyAlignment="1" applyProtection="1">
      <alignment horizontal="center"/>
      <protection locked="0"/>
    </xf>
    <xf numFmtId="165" fontId="21" fillId="0" borderId="11" xfId="0" applyNumberFormat="1" applyFont="1" applyBorder="1" applyAlignment="1" applyProtection="1">
      <alignment horizontal="center"/>
      <protection locked="0"/>
    </xf>
    <xf numFmtId="0" fontId="21" fillId="0" borderId="9" xfId="0" applyFont="1" applyBorder="1" applyAlignment="1">
      <alignment horizontal="center"/>
    </xf>
    <xf numFmtId="0" fontId="21" fillId="0" borderId="31" xfId="0" applyFont="1" applyBorder="1" applyAlignment="1" applyProtection="1">
      <alignment horizontal="left"/>
      <protection locked="0"/>
    </xf>
    <xf numFmtId="166" fontId="37" fillId="5" borderId="33" xfId="0" applyNumberFormat="1" applyFont="1" applyFill="1" applyBorder="1" applyAlignment="1">
      <alignment horizontal="center"/>
    </xf>
    <xf numFmtId="166" fontId="37" fillId="5" borderId="29" xfId="0" applyNumberFormat="1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123825</xdr:rowOff>
    </xdr:from>
    <xdr:to>
      <xdr:col>2</xdr:col>
      <xdr:colOff>514350</xdr:colOff>
      <xdr:row>0</xdr:row>
      <xdr:rowOff>835025</xdr:rowOff>
    </xdr:to>
    <xdr:pic>
      <xdr:nvPicPr>
        <xdr:cNvPr id="1119" name="Slika 2">
          <a:extLst>
            <a:ext uri="{FF2B5EF4-FFF2-40B4-BE49-F238E27FC236}">
              <a16:creationId xmlns:a16="http://schemas.microsoft.com/office/drawing/2014/main" id="{B2D2A42E-B163-422D-B856-225FE79E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3825"/>
          <a:ext cx="533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1981200</xdr:colOff>
      <xdr:row>0</xdr:row>
      <xdr:rowOff>114300</xdr:rowOff>
    </xdr:from>
    <xdr:to>
      <xdr:col>10</xdr:col>
      <xdr:colOff>2640965</xdr:colOff>
      <xdr:row>0</xdr:row>
      <xdr:rowOff>815975</xdr:rowOff>
    </xdr:to>
    <xdr:pic>
      <xdr:nvPicPr>
        <xdr:cNvPr id="1120" name="Slika 1">
          <a:extLst>
            <a:ext uri="{FF2B5EF4-FFF2-40B4-BE49-F238E27FC236}">
              <a16:creationId xmlns:a16="http://schemas.microsoft.com/office/drawing/2014/main" id="{0CCA0662-5422-40D4-AD6A-7328CEE7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143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30</xdr:row>
      <xdr:rowOff>552450</xdr:rowOff>
    </xdr:from>
    <xdr:to>
      <xdr:col>1</xdr:col>
      <xdr:colOff>190500</xdr:colOff>
      <xdr:row>31</xdr:row>
      <xdr:rowOff>228600</xdr:rowOff>
    </xdr:to>
    <xdr:pic>
      <xdr:nvPicPr>
        <xdr:cNvPr id="1121" name="Slika 1" descr="MCBS00439_0000[1]">
          <a:extLst>
            <a:ext uri="{FF2B5EF4-FFF2-40B4-BE49-F238E27FC236}">
              <a16:creationId xmlns:a16="http://schemas.microsoft.com/office/drawing/2014/main" id="{ABE842C5-AB68-4414-BFFC-749117F3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43825"/>
          <a:ext cx="209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showGridLines="0" tabSelected="1" zoomScale="90" zoomScaleNormal="90" zoomScaleSheetLayoutView="50" zoomScalePageLayoutView="75" workbookViewId="0">
      <selection sqref="A1:L1"/>
    </sheetView>
  </sheetViews>
  <sheetFormatPr defaultColWidth="9" defaultRowHeight="13.8"/>
  <cols>
    <col min="1" max="2" width="3.59765625" style="26" customWidth="1"/>
    <col min="3" max="3" width="15.59765625" style="26" customWidth="1"/>
    <col min="4" max="4" width="10.59765625" style="26" customWidth="1"/>
    <col min="5" max="5" width="17.09765625" style="26" customWidth="1"/>
    <col min="6" max="6" width="14" style="56" customWidth="1"/>
    <col min="7" max="7" width="11.09765625" style="56" customWidth="1"/>
    <col min="8" max="8" width="7.59765625" style="56" customWidth="1"/>
    <col min="9" max="9" width="11.69921875" style="56" customWidth="1"/>
    <col min="10" max="10" width="8.69921875" style="56" customWidth="1"/>
    <col min="11" max="11" width="41.3984375" style="26" customWidth="1"/>
    <col min="12" max="12" width="3.59765625" style="26" customWidth="1"/>
    <col min="13" max="16384" width="9" style="26"/>
  </cols>
  <sheetData>
    <row r="1" spans="1:12" ht="73.5" customHeight="1">
      <c r="A1" s="119" t="s">
        <v>85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19.5" customHeight="1"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9.5" customHeight="1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31.8">
      <c r="A4" s="123" t="s">
        <v>86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24.6">
      <c r="A5" s="101"/>
      <c r="B5" s="118" t="s">
        <v>102</v>
      </c>
      <c r="C5" s="118"/>
      <c r="D5" s="118"/>
      <c r="E5" s="118"/>
      <c r="F5" s="118"/>
      <c r="G5" s="118"/>
      <c r="H5" s="118"/>
      <c r="I5" s="118"/>
      <c r="J5" s="118"/>
      <c r="K5" s="118"/>
      <c r="L5" s="101"/>
    </row>
    <row r="6" spans="1:12" ht="17.399999999999999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74"/>
    </row>
    <row r="7" spans="1:12" s="99" customFormat="1" ht="17.399999999999999">
      <c r="B7" s="117" t="s">
        <v>87</v>
      </c>
      <c r="C7" s="117"/>
      <c r="D7" s="117"/>
      <c r="E7" s="117"/>
      <c r="F7" s="117"/>
      <c r="G7" s="117"/>
      <c r="H7" s="117"/>
      <c r="I7" s="117"/>
      <c r="J7" s="117"/>
      <c r="K7" s="117"/>
      <c r="L7" s="100"/>
    </row>
    <row r="8" spans="1:12" s="29" customFormat="1" ht="15">
      <c r="D8" s="30"/>
      <c r="E8" s="30"/>
      <c r="F8" s="30"/>
      <c r="G8" s="30"/>
      <c r="H8" s="30"/>
      <c r="I8" s="30"/>
      <c r="J8" s="30"/>
      <c r="K8" s="30"/>
    </row>
    <row r="9" spans="1:12" ht="28.5" customHeight="1">
      <c r="B9" s="149" t="s">
        <v>88</v>
      </c>
      <c r="C9" s="149"/>
      <c r="D9" s="149"/>
      <c r="E9" s="149"/>
      <c r="F9" s="149"/>
      <c r="G9" s="149"/>
      <c r="H9" s="149"/>
      <c r="I9" s="149"/>
      <c r="J9" s="149"/>
      <c r="K9" s="149"/>
    </row>
    <row r="10" spans="1:12" s="58" customFormat="1" ht="28.5" customHeight="1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2" s="31" customFormat="1" ht="20.399999999999999">
      <c r="B11" s="124" t="s">
        <v>67</v>
      </c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2" s="31" customFormat="1" ht="20.399999999999999"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s="31" customFormat="1" ht="21.75" customHeight="1">
      <c r="B13" s="124" t="s">
        <v>68</v>
      </c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2" s="31" customFormat="1" ht="20.399999999999999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2" s="31" customFormat="1" ht="22.05" customHeight="1">
      <c r="B15" s="31" t="s">
        <v>52</v>
      </c>
      <c r="D15" s="105" t="s">
        <v>97</v>
      </c>
      <c r="E15" s="75"/>
      <c r="F15" s="75"/>
      <c r="G15" s="75"/>
      <c r="H15" s="75"/>
      <c r="I15" s="75"/>
      <c r="J15" s="75"/>
      <c r="K15" s="75"/>
    </row>
    <row r="16" spans="1:12" s="31" customFormat="1" ht="22.05" customHeight="1">
      <c r="D16" s="75" t="s">
        <v>89</v>
      </c>
      <c r="E16" s="75"/>
      <c r="F16" s="75"/>
      <c r="G16" s="75"/>
      <c r="H16" s="75"/>
      <c r="I16" s="75"/>
      <c r="J16" s="75"/>
      <c r="K16" s="75"/>
    </row>
    <row r="17" spans="1:13" s="31" customFormat="1" ht="22.05" customHeight="1">
      <c r="D17" s="75" t="s">
        <v>65</v>
      </c>
      <c r="E17" s="75"/>
      <c r="F17" s="75"/>
      <c r="G17" s="75"/>
      <c r="H17" s="75"/>
      <c r="I17" s="75"/>
      <c r="J17" s="75"/>
      <c r="K17" s="75"/>
    </row>
    <row r="18" spans="1:13" s="31" customFormat="1" ht="20.399999999999999">
      <c r="B18" s="32"/>
      <c r="C18" s="32"/>
      <c r="D18" s="33"/>
      <c r="E18" s="33"/>
      <c r="F18" s="33"/>
      <c r="G18" s="33"/>
      <c r="H18" s="33"/>
      <c r="I18" s="33"/>
      <c r="J18" s="33"/>
      <c r="K18" s="33"/>
    </row>
    <row r="19" spans="1:13" s="31" customFormat="1" ht="20.399999999999999">
      <c r="B19" s="31" t="s">
        <v>53</v>
      </c>
      <c r="D19" s="161" t="s">
        <v>83</v>
      </c>
      <c r="E19" s="162"/>
      <c r="F19" s="162"/>
      <c r="G19" s="162"/>
      <c r="H19" s="162"/>
      <c r="I19" s="162"/>
      <c r="J19" s="162"/>
      <c r="K19" s="162"/>
    </row>
    <row r="20" spans="1:13" s="31" customFormat="1" ht="20.399999999999999"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3" s="31" customFormat="1" ht="24" customHeight="1">
      <c r="A21" s="34"/>
      <c r="B21" s="120" t="s">
        <v>90</v>
      </c>
      <c r="C21" s="120"/>
      <c r="D21" s="120"/>
      <c r="E21" s="120"/>
      <c r="F21" s="120"/>
      <c r="G21" s="120"/>
      <c r="H21" s="120"/>
      <c r="I21" s="120"/>
      <c r="J21" s="120"/>
      <c r="K21" s="120"/>
      <c r="L21" s="35"/>
      <c r="M21" s="35"/>
    </row>
    <row r="22" spans="1:13" s="31" customFormat="1" ht="20.399999999999999"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3" s="31" customFormat="1" ht="18" customHeight="1">
      <c r="B23" s="36" t="s">
        <v>54</v>
      </c>
      <c r="C23" s="36"/>
      <c r="D23" s="37" t="s">
        <v>91</v>
      </c>
      <c r="E23" s="37"/>
      <c r="F23" s="37"/>
      <c r="G23" s="37"/>
      <c r="H23" s="37"/>
      <c r="I23" s="37"/>
      <c r="J23" s="37"/>
      <c r="K23" s="37"/>
    </row>
    <row r="24" spans="1:13" s="31" customFormat="1" ht="18" customHeight="1">
      <c r="B24" s="36"/>
      <c r="C24" s="36"/>
      <c r="D24" s="37" t="s">
        <v>75</v>
      </c>
      <c r="E24" s="37"/>
      <c r="F24" s="37"/>
      <c r="G24" s="37"/>
      <c r="H24" s="37"/>
      <c r="I24" s="37"/>
      <c r="J24" s="37"/>
      <c r="K24" s="37"/>
    </row>
    <row r="25" spans="1:13" s="31" customFormat="1" ht="18" customHeight="1">
      <c r="B25" s="36"/>
      <c r="C25" s="36"/>
      <c r="D25" s="37" t="s">
        <v>99</v>
      </c>
      <c r="E25" s="37"/>
      <c r="F25" s="37"/>
      <c r="G25" s="37"/>
      <c r="H25" s="37"/>
      <c r="I25" s="37"/>
      <c r="J25" s="37"/>
      <c r="K25" s="37"/>
    </row>
    <row r="26" spans="1:13" s="31" customFormat="1" ht="20.399999999999999">
      <c r="B26" s="36" t="s">
        <v>55</v>
      </c>
      <c r="C26" s="36"/>
      <c r="D26" s="37" t="s">
        <v>57</v>
      </c>
      <c r="E26" s="37"/>
      <c r="F26" s="37"/>
      <c r="G26" s="37"/>
      <c r="H26" s="37"/>
      <c r="I26" s="37"/>
      <c r="J26" s="37"/>
      <c r="K26" s="37"/>
    </row>
    <row r="27" spans="1:13" s="31" customFormat="1" ht="9.75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3" s="31" customFormat="1" ht="20.399999999999999">
      <c r="B28" s="36" t="s">
        <v>56</v>
      </c>
      <c r="C28" s="36"/>
      <c r="D28" s="37" t="s">
        <v>98</v>
      </c>
      <c r="E28" s="37"/>
      <c r="F28" s="37"/>
      <c r="G28" s="37"/>
      <c r="H28" s="37"/>
      <c r="I28" s="37"/>
      <c r="J28" s="37"/>
      <c r="K28" s="37"/>
    </row>
    <row r="29" spans="1:13" s="31" customFormat="1" ht="20.399999999999999">
      <c r="B29" s="36"/>
      <c r="D29" s="37" t="s">
        <v>69</v>
      </c>
      <c r="E29" s="37"/>
      <c r="F29" s="37"/>
      <c r="G29" s="37"/>
      <c r="H29" s="37"/>
      <c r="I29" s="37"/>
      <c r="J29" s="37"/>
      <c r="K29" s="37"/>
    </row>
    <row r="30" spans="1:13" s="31" customFormat="1" ht="15" customHeight="1">
      <c r="B30" s="121" t="s">
        <v>106</v>
      </c>
      <c r="C30" s="121"/>
      <c r="D30" s="121"/>
      <c r="E30" s="121"/>
      <c r="F30" s="121"/>
      <c r="G30" s="121"/>
      <c r="H30" s="121"/>
      <c r="I30" s="121"/>
      <c r="J30" s="121"/>
      <c r="K30" s="121"/>
    </row>
    <row r="31" spans="1:13" s="31" customFormat="1" ht="32.25" customHeight="1" thickBot="1">
      <c r="C31" s="39"/>
      <c r="D31" s="39"/>
      <c r="E31" s="39"/>
      <c r="F31" s="40"/>
      <c r="G31" s="40"/>
      <c r="H31" s="40"/>
      <c r="I31" s="40"/>
      <c r="J31" s="40"/>
      <c r="K31" s="39"/>
    </row>
    <row r="32" spans="1:13" s="31" customFormat="1" ht="32.25" customHeight="1">
      <c r="C32" s="61"/>
      <c r="F32" s="38"/>
      <c r="G32" s="38"/>
      <c r="H32" s="38"/>
      <c r="I32" s="38"/>
      <c r="J32" s="38"/>
    </row>
    <row r="33" spans="2:11" s="29" customFormat="1" ht="32.25" customHeight="1" thickBot="1">
      <c r="B33" s="147" t="s">
        <v>82</v>
      </c>
      <c r="C33" s="147"/>
      <c r="D33" s="147"/>
      <c r="E33" s="147"/>
      <c r="F33" s="147"/>
      <c r="G33" s="147"/>
      <c r="H33" s="147"/>
      <c r="I33" s="147"/>
      <c r="J33" s="147"/>
      <c r="K33" s="147"/>
    </row>
    <row r="34" spans="2:11" s="29" customFormat="1" ht="19.95" customHeight="1">
      <c r="B34" s="133" t="s">
        <v>51</v>
      </c>
      <c r="C34" s="134"/>
      <c r="D34" s="134"/>
      <c r="E34" s="135"/>
      <c r="F34" s="114" t="s">
        <v>105</v>
      </c>
      <c r="G34" s="115"/>
      <c r="H34" s="115"/>
      <c r="I34" s="115"/>
      <c r="J34" s="115"/>
      <c r="K34" s="116"/>
    </row>
    <row r="35" spans="2:11" ht="25.5" customHeight="1" thickBot="1">
      <c r="B35" s="128" t="s">
        <v>63</v>
      </c>
      <c r="C35" s="129"/>
      <c r="D35" s="130"/>
      <c r="E35" s="41" t="s">
        <v>58</v>
      </c>
      <c r="F35" s="42" t="s">
        <v>59</v>
      </c>
      <c r="G35" s="41" t="s">
        <v>60</v>
      </c>
      <c r="H35" s="41" t="s">
        <v>61</v>
      </c>
      <c r="I35" s="43" t="s">
        <v>84</v>
      </c>
      <c r="J35" s="77"/>
      <c r="K35" s="85" t="s">
        <v>44</v>
      </c>
    </row>
    <row r="36" spans="2:11" ht="19.95" customHeight="1">
      <c r="B36" s="136" t="s">
        <v>49</v>
      </c>
      <c r="C36" s="137"/>
      <c r="D36" s="138"/>
      <c r="E36" s="65">
        <v>34139</v>
      </c>
      <c r="F36" s="66" t="s">
        <v>25</v>
      </c>
      <c r="G36" s="67" t="s">
        <v>14</v>
      </c>
      <c r="H36" s="67" t="s">
        <v>1</v>
      </c>
      <c r="I36" s="67" t="s">
        <v>1</v>
      </c>
      <c r="J36" s="78"/>
      <c r="K36" s="86">
        <f>IF(AND(I36="DA",TRIM(B36)&lt;&gt;""), 60, "")</f>
        <v>60</v>
      </c>
    </row>
    <row r="37" spans="2:11" ht="19.95" customHeight="1">
      <c r="B37" s="87">
        <v>1</v>
      </c>
      <c r="C37" s="131"/>
      <c r="D37" s="132"/>
      <c r="E37" s="17"/>
      <c r="F37" s="18"/>
      <c r="G37" s="19"/>
      <c r="H37" s="19"/>
      <c r="I37" s="19"/>
      <c r="J37" s="79"/>
      <c r="K37" s="88" t="str">
        <f>IF(AND(I37="DA",TRIM(B37)&lt;&gt;""), 60, "")</f>
        <v/>
      </c>
    </row>
    <row r="38" spans="2:11" ht="19.95" customHeight="1">
      <c r="B38" s="87">
        <v>2</v>
      </c>
      <c r="C38" s="131"/>
      <c r="D38" s="132"/>
      <c r="E38" s="57"/>
      <c r="F38" s="18"/>
      <c r="G38" s="19"/>
      <c r="H38" s="19"/>
      <c r="I38" s="19"/>
      <c r="J38" s="79"/>
      <c r="K38" s="88" t="str">
        <f>IF(AND(I38="DA",TRIM(B38)&lt;&gt;""), 60, "")</f>
        <v/>
      </c>
    </row>
    <row r="39" spans="2:11" ht="19.95" customHeight="1">
      <c r="B39" s="87">
        <v>3</v>
      </c>
      <c r="C39" s="131"/>
      <c r="D39" s="132"/>
      <c r="E39" s="17"/>
      <c r="F39" s="18"/>
      <c r="G39" s="19"/>
      <c r="H39" s="19"/>
      <c r="I39" s="19"/>
      <c r="J39" s="79"/>
      <c r="K39" s="88" t="str">
        <f>IF(AND(I39="DA",TRIM(B39)&lt;&gt;""), 60, "")</f>
        <v/>
      </c>
    </row>
    <row r="40" spans="2:11" ht="19.95" customHeight="1">
      <c r="B40" s="87">
        <v>4</v>
      </c>
      <c r="C40" s="131"/>
      <c r="D40" s="132"/>
      <c r="E40" s="17"/>
      <c r="F40" s="18"/>
      <c r="G40" s="19"/>
      <c r="H40" s="19"/>
      <c r="I40" s="19"/>
      <c r="J40" s="79"/>
      <c r="K40" s="88" t="str">
        <f t="shared" ref="K40:K41" si="0">IF(AND(I40="DA",TRIM(B40)&lt;&gt;""), 60, "")</f>
        <v/>
      </c>
    </row>
    <row r="41" spans="2:11" ht="19.95" customHeight="1">
      <c r="B41" s="87">
        <v>5</v>
      </c>
      <c r="C41" s="131"/>
      <c r="D41" s="132"/>
      <c r="E41" s="17"/>
      <c r="F41" s="18"/>
      <c r="G41" s="19"/>
      <c r="H41" s="19"/>
      <c r="I41" s="19"/>
      <c r="J41" s="79"/>
      <c r="K41" s="88" t="str">
        <f t="shared" si="0"/>
        <v/>
      </c>
    </row>
    <row r="42" spans="2:11" ht="19.95" customHeight="1" thickBot="1">
      <c r="B42" s="89" t="s">
        <v>78</v>
      </c>
      <c r="C42" s="42"/>
      <c r="D42" s="42"/>
      <c r="E42" s="42"/>
      <c r="F42" s="69"/>
      <c r="G42" s="140" t="s">
        <v>92</v>
      </c>
      <c r="H42" s="141"/>
      <c r="I42" s="68" t="s">
        <v>62</v>
      </c>
      <c r="J42" s="80"/>
      <c r="K42" s="85" t="s">
        <v>44</v>
      </c>
    </row>
    <row r="43" spans="2:11" ht="19.95" customHeight="1">
      <c r="B43" s="143" t="s">
        <v>50</v>
      </c>
      <c r="C43" s="144"/>
      <c r="D43" s="144"/>
      <c r="E43" s="144"/>
      <c r="F43" s="70"/>
      <c r="G43" s="142">
        <v>260</v>
      </c>
      <c r="H43" s="142"/>
      <c r="I43" s="20"/>
      <c r="J43" s="102"/>
      <c r="K43" s="90" t="str">
        <f t="shared" ref="K43:K46" si="1">IF(I43&gt;0, G43*I43,"")</f>
        <v/>
      </c>
    </row>
    <row r="44" spans="2:11" ht="19.95" customHeight="1">
      <c r="B44" s="145" t="s">
        <v>71</v>
      </c>
      <c r="C44" s="146"/>
      <c r="D44" s="146"/>
      <c r="E44" s="146"/>
      <c r="F44" s="71"/>
      <c r="G44" s="139">
        <v>270</v>
      </c>
      <c r="H44" s="139"/>
      <c r="I44" s="19"/>
      <c r="J44" s="81"/>
      <c r="K44" s="90" t="str">
        <f t="shared" si="1"/>
        <v/>
      </c>
    </row>
    <row r="45" spans="2:11" ht="19.95" customHeight="1">
      <c r="B45" s="145" t="s">
        <v>70</v>
      </c>
      <c r="C45" s="146"/>
      <c r="D45" s="146"/>
      <c r="E45" s="146"/>
      <c r="F45" s="71"/>
      <c r="G45" s="139">
        <v>220</v>
      </c>
      <c r="H45" s="139"/>
      <c r="I45" s="19"/>
      <c r="J45" s="81"/>
      <c r="K45" s="90" t="str">
        <f t="shared" si="1"/>
        <v/>
      </c>
    </row>
    <row r="46" spans="2:11" ht="19.95" customHeight="1" thickBot="1">
      <c r="B46" s="126" t="s">
        <v>66</v>
      </c>
      <c r="C46" s="127"/>
      <c r="D46" s="127"/>
      <c r="E46" s="127"/>
      <c r="F46" s="72"/>
      <c r="G46" s="166">
        <v>150</v>
      </c>
      <c r="H46" s="166"/>
      <c r="I46" s="25"/>
      <c r="J46" s="82"/>
      <c r="K46" s="91" t="str">
        <f t="shared" si="1"/>
        <v/>
      </c>
    </row>
    <row r="47" spans="2:11" ht="19.95" customHeight="1" thickBot="1">
      <c r="B47" s="103" t="s">
        <v>93</v>
      </c>
      <c r="C47" s="104"/>
      <c r="D47" s="104"/>
      <c r="E47" s="104"/>
      <c r="F47" s="104"/>
      <c r="G47" s="112" t="s">
        <v>94</v>
      </c>
      <c r="H47" s="113"/>
      <c r="I47" s="73" t="s">
        <v>62</v>
      </c>
      <c r="J47" s="76" t="s">
        <v>77</v>
      </c>
      <c r="K47" s="92" t="s">
        <v>44</v>
      </c>
    </row>
    <row r="48" spans="2:11" ht="19.95" customHeight="1">
      <c r="B48" s="171" t="s">
        <v>100</v>
      </c>
      <c r="C48" s="171"/>
      <c r="D48" s="171"/>
      <c r="E48" s="171"/>
      <c r="F48" s="171"/>
      <c r="G48" s="165">
        <v>10</v>
      </c>
      <c r="H48" s="165"/>
      <c r="I48" s="62"/>
      <c r="J48" s="108"/>
      <c r="K48" s="93" t="str">
        <f t="shared" ref="K48:K51" si="2">IF(I48&gt;0,G48*I48*J48,"")</f>
        <v/>
      </c>
    </row>
    <row r="49" spans="2:11" ht="19.95" customHeight="1" thickBot="1">
      <c r="B49" s="171" t="s">
        <v>101</v>
      </c>
      <c r="C49" s="171"/>
      <c r="D49" s="171"/>
      <c r="E49" s="171"/>
      <c r="F49" s="171"/>
      <c r="G49" s="176">
        <v>5</v>
      </c>
      <c r="H49" s="177"/>
      <c r="I49" s="108"/>
      <c r="J49" s="111"/>
      <c r="K49" s="106" t="str">
        <f t="shared" si="2"/>
        <v/>
      </c>
    </row>
    <row r="50" spans="2:11" ht="19.95" customHeight="1">
      <c r="B50" s="169" t="s">
        <v>76</v>
      </c>
      <c r="C50" s="170"/>
      <c r="D50" s="170"/>
      <c r="E50" s="170"/>
      <c r="F50" s="170"/>
      <c r="G50" s="160">
        <v>20</v>
      </c>
      <c r="H50" s="160"/>
      <c r="I50" s="83"/>
      <c r="J50" s="110"/>
      <c r="K50" s="94" t="str">
        <f>IF(I50&gt;0,G50*I50*J49,"")</f>
        <v/>
      </c>
    </row>
    <row r="51" spans="2:11" ht="19.95" customHeight="1" thickBot="1">
      <c r="B51" s="150" t="s">
        <v>79</v>
      </c>
      <c r="C51" s="151"/>
      <c r="D51" s="151"/>
      <c r="E51" s="151"/>
      <c r="F51" s="152"/>
      <c r="G51" s="159">
        <v>10</v>
      </c>
      <c r="H51" s="159"/>
      <c r="I51" s="25"/>
      <c r="J51" s="25"/>
      <c r="K51" s="96" t="str">
        <f t="shared" si="2"/>
        <v/>
      </c>
    </row>
    <row r="52" spans="2:11" ht="19.95" customHeight="1">
      <c r="B52" s="156" t="s">
        <v>104</v>
      </c>
      <c r="C52" s="157"/>
      <c r="D52" s="157"/>
      <c r="E52" s="157"/>
      <c r="F52" s="157"/>
      <c r="G52" s="157"/>
      <c r="H52" s="158"/>
      <c r="I52" s="97" t="s">
        <v>26</v>
      </c>
      <c r="J52" s="97"/>
      <c r="K52" s="98" t="s">
        <v>44</v>
      </c>
    </row>
    <row r="53" spans="2:11" ht="35.25" customHeight="1" thickBot="1">
      <c r="B53" s="153" t="s">
        <v>80</v>
      </c>
      <c r="C53" s="154"/>
      <c r="D53" s="154"/>
      <c r="E53" s="154"/>
      <c r="F53" s="154"/>
      <c r="G53" s="154"/>
      <c r="H53" s="155"/>
      <c r="I53" s="109"/>
      <c r="J53" s="84"/>
      <c r="K53" s="95">
        <f>SUM(K43:K46)*I53</f>
        <v>0</v>
      </c>
    </row>
    <row r="54" spans="2:11" ht="19.95" customHeight="1">
      <c r="B54" s="29" t="s">
        <v>81</v>
      </c>
      <c r="C54" s="29"/>
      <c r="D54" s="29"/>
      <c r="E54" s="29"/>
      <c r="F54" s="45"/>
      <c r="G54" s="29"/>
      <c r="H54" s="29"/>
      <c r="I54" s="46" t="s">
        <v>95</v>
      </c>
      <c r="J54" s="46"/>
      <c r="K54" s="47">
        <f>SUM(K37:K41,K43:K46,K48:K51)</f>
        <v>0</v>
      </c>
    </row>
    <row r="55" spans="2:11" ht="19.95" customHeight="1">
      <c r="C55" s="29"/>
      <c r="D55" s="29"/>
      <c r="E55" s="29"/>
      <c r="F55" s="45"/>
      <c r="G55" s="45"/>
      <c r="H55" s="45"/>
      <c r="I55" s="45"/>
      <c r="J55" s="45"/>
      <c r="K55" s="29"/>
    </row>
    <row r="56" spans="2:11" ht="19.95" customHeight="1">
      <c r="B56" s="178" t="s">
        <v>103</v>
      </c>
      <c r="C56" s="179"/>
      <c r="D56" s="180"/>
      <c r="E56" s="107"/>
      <c r="F56" s="45"/>
      <c r="G56" s="45"/>
      <c r="H56" s="174" t="s">
        <v>41</v>
      </c>
      <c r="I56" s="174"/>
      <c r="J56" s="44"/>
      <c r="K56" s="44" t="s">
        <v>96</v>
      </c>
    </row>
    <row r="57" spans="2:11" ht="19.95" customHeight="1">
      <c r="B57" s="48" t="s">
        <v>72</v>
      </c>
      <c r="C57" s="29"/>
      <c r="D57" s="175"/>
      <c r="E57" s="132"/>
      <c r="F57" s="48"/>
      <c r="G57" s="49" t="s">
        <v>40</v>
      </c>
      <c r="H57" s="172"/>
      <c r="I57" s="173"/>
      <c r="J57" s="63"/>
      <c r="K57" s="21"/>
    </row>
    <row r="58" spans="2:11" ht="19.95" customHeight="1">
      <c r="B58" s="48" t="s">
        <v>73</v>
      </c>
      <c r="C58" s="29"/>
      <c r="D58" s="22"/>
      <c r="E58" s="57"/>
      <c r="F58" s="48"/>
      <c r="G58" s="49" t="s">
        <v>42</v>
      </c>
      <c r="H58" s="172"/>
      <c r="I58" s="173"/>
      <c r="J58" s="63"/>
      <c r="K58" s="21"/>
    </row>
    <row r="59" spans="2:11" ht="19.95" customHeight="1" thickBot="1">
      <c r="B59" s="48" t="s">
        <v>45</v>
      </c>
      <c r="C59" s="29"/>
      <c r="D59" s="22"/>
      <c r="E59" s="57"/>
      <c r="F59" s="48"/>
      <c r="G59" s="50" t="s">
        <v>43</v>
      </c>
      <c r="H59" s="172"/>
      <c r="I59" s="173"/>
      <c r="J59" s="64"/>
      <c r="K59" s="23"/>
    </row>
    <row r="60" spans="2:11" ht="19.95" customHeight="1" thickTop="1" thickBot="1">
      <c r="B60" s="48" t="s">
        <v>64</v>
      </c>
      <c r="C60" s="29"/>
      <c r="D60" s="24"/>
      <c r="E60" s="57"/>
      <c r="F60" s="45"/>
      <c r="G60" s="51" t="s">
        <v>48</v>
      </c>
      <c r="H60" s="52"/>
      <c r="I60" s="53"/>
      <c r="J60" s="53"/>
      <c r="K60" s="54">
        <f>K54-SUM(K57:K59)-K53</f>
        <v>0</v>
      </c>
    </row>
    <row r="61" spans="2:11" ht="19.95" customHeight="1" thickTop="1">
      <c r="B61" s="48"/>
      <c r="C61" s="29"/>
      <c r="D61" s="59"/>
      <c r="E61" s="57"/>
      <c r="F61" s="45"/>
      <c r="G61" s="29"/>
      <c r="H61" s="29"/>
      <c r="I61" s="45"/>
      <c r="J61" s="45"/>
      <c r="K61" s="60"/>
    </row>
    <row r="62" spans="2:11" ht="19.95" customHeight="1">
      <c r="B62" s="29"/>
      <c r="C62" s="29"/>
      <c r="D62" s="29"/>
      <c r="E62" s="29"/>
      <c r="F62" s="45"/>
      <c r="G62" s="45"/>
      <c r="H62" s="167"/>
      <c r="I62" s="167"/>
      <c r="J62" s="167"/>
      <c r="K62" s="167"/>
    </row>
    <row r="63" spans="2:11" ht="19.95" customHeight="1">
      <c r="B63" s="48" t="s">
        <v>74</v>
      </c>
      <c r="C63" s="29"/>
      <c r="D63" s="163"/>
      <c r="E63" s="164"/>
      <c r="F63" s="45"/>
      <c r="G63" s="55" t="s">
        <v>46</v>
      </c>
      <c r="H63" s="168"/>
      <c r="I63" s="168"/>
      <c r="J63" s="168"/>
      <c r="K63" s="168"/>
    </row>
    <row r="64" spans="2:11" ht="19.95" customHeight="1">
      <c r="B64" s="29"/>
      <c r="C64" s="29"/>
      <c r="D64" s="29"/>
      <c r="E64" s="29"/>
      <c r="F64" s="45"/>
      <c r="G64" s="45"/>
      <c r="H64" s="148" t="s">
        <v>47</v>
      </c>
      <c r="I64" s="148"/>
      <c r="J64" s="148"/>
      <c r="K64" s="148"/>
    </row>
  </sheetData>
  <sheetProtection selectLockedCells="1"/>
  <mergeCells count="51">
    <mergeCell ref="B50:F50"/>
    <mergeCell ref="B48:F48"/>
    <mergeCell ref="H59:I59"/>
    <mergeCell ref="H58:I58"/>
    <mergeCell ref="H56:I56"/>
    <mergeCell ref="H57:I57"/>
    <mergeCell ref="D57:E57"/>
    <mergeCell ref="B49:F49"/>
    <mergeCell ref="G49:H49"/>
    <mergeCell ref="B56:D56"/>
    <mergeCell ref="B33:K33"/>
    <mergeCell ref="H64:K64"/>
    <mergeCell ref="B9:K9"/>
    <mergeCell ref="B51:F51"/>
    <mergeCell ref="B53:H53"/>
    <mergeCell ref="B52:H52"/>
    <mergeCell ref="G51:H51"/>
    <mergeCell ref="G50:H50"/>
    <mergeCell ref="G44:H44"/>
    <mergeCell ref="D19:K19"/>
    <mergeCell ref="D63:E63"/>
    <mergeCell ref="C39:D39"/>
    <mergeCell ref="C41:D41"/>
    <mergeCell ref="G48:H48"/>
    <mergeCell ref="G46:H46"/>
    <mergeCell ref="H62:K63"/>
    <mergeCell ref="C37:D37"/>
    <mergeCell ref="C38:D38"/>
    <mergeCell ref="B36:D36"/>
    <mergeCell ref="G45:H45"/>
    <mergeCell ref="G42:H42"/>
    <mergeCell ref="G43:H43"/>
    <mergeCell ref="B43:E43"/>
    <mergeCell ref="B44:E44"/>
    <mergeCell ref="B45:E45"/>
    <mergeCell ref="G47:H47"/>
    <mergeCell ref="F34:K34"/>
    <mergeCell ref="B7:K7"/>
    <mergeCell ref="B5:K5"/>
    <mergeCell ref="A1:L1"/>
    <mergeCell ref="B21:K21"/>
    <mergeCell ref="B30:K30"/>
    <mergeCell ref="B2:K2"/>
    <mergeCell ref="A4:L4"/>
    <mergeCell ref="B11:K11"/>
    <mergeCell ref="B13:K13"/>
    <mergeCell ref="B6:K6"/>
    <mergeCell ref="B46:E46"/>
    <mergeCell ref="B35:D35"/>
    <mergeCell ref="C40:D40"/>
    <mergeCell ref="B34:E34"/>
  </mergeCells>
  <dataValidations xWindow="633" yWindow="377" count="6">
    <dataValidation type="list" allowBlank="1" showInputMessage="1" showErrorMessage="1" prompt="Vrsta vadbe" sqref="F36:F41" xr:uid="{00000000-0002-0000-0000-000000000000}">
      <formula1>Vadba</formula1>
    </dataValidation>
    <dataValidation type="list" allowBlank="1" showInputMessage="1" showErrorMessage="1" prompt="Kyu/dan" sqref="G36:G41" xr:uid="{00000000-0002-0000-0000-000001000000}">
      <formula1>Kju_Dan</formula1>
    </dataValidation>
    <dataValidation type="list" allowBlank="1" showInputMessage="1" showErrorMessage="1" prompt="Vadba 2x dnevno" sqref="I36:J41" xr:uid="{00000000-0002-0000-0000-000002000000}">
      <formula1>Odg_DaNe</formula1>
    </dataValidation>
    <dataValidation type="list" allowBlank="1" showInputMessage="1" showErrorMessage="1" prompt="Opravljanje izpita" sqref="H36:H41" xr:uid="{00000000-0002-0000-0000-000003000000}">
      <formula1>Odg_DaNe</formula1>
    </dataValidation>
    <dataValidation type="list" allowBlank="1" showInputMessage="1" showErrorMessage="1" prompt="Ali gre otrok sam?" sqref="D58" xr:uid="{00000000-0002-0000-0000-000004000000}">
      <formula1>Odg_DaNe</formula1>
    </dataValidation>
    <dataValidation type="list" allowBlank="1" showInputMessage="1" showErrorMessage="1" prompt="Ali potrebuješ prevoz?" sqref="D59" xr:uid="{00000000-0002-0000-0000-000005000000}">
      <formula1>Odg_DaNe</formula1>
    </dataValidation>
  </dataValidations>
  <printOptions horizontalCentered="1" verticalCentered="1"/>
  <pageMargins left="0.39370078740157483" right="0.55118110236220474" top="0.3982222222222222" bottom="0.51181102362204722" header="0" footer="0"/>
  <pageSetup paperSize="9" scale="53" orientation="portrait" horizontalDpi="360" verticalDpi="360" r:id="rId1"/>
  <headerFooter>
    <oddFooter xml:space="preserve">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1"/>
  <sheetViews>
    <sheetView workbookViewId="0">
      <selection activeCell="I19" sqref="I19"/>
    </sheetView>
  </sheetViews>
  <sheetFormatPr defaultRowHeight="13.8"/>
  <cols>
    <col min="1" max="1" width="3.59765625" customWidth="1"/>
    <col min="2" max="2" width="8.5" style="1" customWidth="1"/>
    <col min="3" max="3" width="3.59765625" style="2" customWidth="1"/>
    <col min="4" max="4" width="9.59765625" style="1" customWidth="1"/>
    <col min="5" max="5" width="3.59765625" customWidth="1"/>
    <col min="6" max="6" width="10.09765625" style="1" bestFit="1" customWidth="1"/>
    <col min="7" max="7" width="3.59765625" customWidth="1"/>
    <col min="8" max="8" width="31" customWidth="1"/>
    <col min="9" max="9" width="9" style="1"/>
  </cols>
  <sheetData>
    <row r="1" spans="2:9" ht="14.4" thickBot="1">
      <c r="B1" s="3" t="s">
        <v>0</v>
      </c>
      <c r="C1" s="4"/>
      <c r="D1" s="3" t="s">
        <v>3</v>
      </c>
      <c r="F1" s="3" t="s">
        <v>38</v>
      </c>
      <c r="H1" s="8" t="s">
        <v>27</v>
      </c>
      <c r="I1" s="7"/>
    </row>
    <row r="2" spans="2:9">
      <c r="B2" s="13" t="s">
        <v>24</v>
      </c>
      <c r="D2" s="13" t="s">
        <v>4</v>
      </c>
      <c r="F2" s="13" t="s">
        <v>1</v>
      </c>
      <c r="H2" s="5" t="s">
        <v>28</v>
      </c>
      <c r="I2" s="6" t="s">
        <v>32</v>
      </c>
    </row>
    <row r="3" spans="2:9" ht="14.4" thickBot="1">
      <c r="B3" s="14" t="s">
        <v>25</v>
      </c>
      <c r="D3" s="13" t="s">
        <v>5</v>
      </c>
      <c r="F3" s="14" t="s">
        <v>2</v>
      </c>
      <c r="H3" t="str">
        <f>Prijavnica!B43</f>
        <v>odrasli, otroci nad 12 let</v>
      </c>
      <c r="I3" s="1">
        <f>Prijavnica!I43</f>
        <v>0</v>
      </c>
    </row>
    <row r="4" spans="2:9">
      <c r="D4" s="13" t="s">
        <v>6</v>
      </c>
      <c r="H4" t="str">
        <f>Prijavnica!B44</f>
        <v>otroci brez spremstva 7-18 let, VARSTVO vključeno</v>
      </c>
      <c r="I4" s="1">
        <f>Prijavnica!I44</f>
        <v>0</v>
      </c>
    </row>
    <row r="5" spans="2:9">
      <c r="D5" s="13" t="s">
        <v>7</v>
      </c>
      <c r="H5" t="str">
        <f>Prijavnica!B45</f>
        <v>otroci  7 let in starejši (v sobi s starši)</v>
      </c>
      <c r="I5" s="1">
        <f>Prijavnica!I45</f>
        <v>0</v>
      </c>
    </row>
    <row r="6" spans="2:9">
      <c r="D6" s="13" t="s">
        <v>8</v>
      </c>
      <c r="H6" t="str">
        <f>Prijavnica!B46</f>
        <v>otroci od 2-7 let (v sobi s starši)</v>
      </c>
      <c r="I6" s="1">
        <f>Prijavnica!I46</f>
        <v>0</v>
      </c>
    </row>
    <row r="7" spans="2:9">
      <c r="D7" s="13" t="s">
        <v>9</v>
      </c>
    </row>
    <row r="8" spans="2:9">
      <c r="D8" s="13" t="s">
        <v>10</v>
      </c>
      <c r="H8" s="5" t="s">
        <v>39</v>
      </c>
      <c r="I8" s="6" t="s">
        <v>33</v>
      </c>
    </row>
    <row r="9" spans="2:9">
      <c r="D9" s="13" t="s">
        <v>11</v>
      </c>
      <c r="H9" s="15" t="s">
        <v>29</v>
      </c>
      <c r="I9" s="16">
        <v>0.03</v>
      </c>
    </row>
    <row r="10" spans="2:9">
      <c r="D10" s="13" t="s">
        <v>12</v>
      </c>
      <c r="H10" s="15" t="s">
        <v>30</v>
      </c>
      <c r="I10" s="16">
        <v>0.05</v>
      </c>
    </row>
    <row r="11" spans="2:9">
      <c r="D11" s="13" t="s">
        <v>13</v>
      </c>
      <c r="H11" s="15" t="s">
        <v>31</v>
      </c>
      <c r="I11" s="16">
        <v>0.1</v>
      </c>
    </row>
    <row r="12" spans="2:9">
      <c r="D12" s="13" t="s">
        <v>14</v>
      </c>
      <c r="H12" s="15"/>
      <c r="I12" s="16"/>
    </row>
    <row r="13" spans="2:9">
      <c r="D13" s="13" t="s">
        <v>15</v>
      </c>
      <c r="H13" s="15"/>
      <c r="I13" s="16"/>
    </row>
    <row r="14" spans="2:9">
      <c r="D14" s="13" t="s">
        <v>16</v>
      </c>
      <c r="H14" s="15"/>
      <c r="I14" s="16"/>
    </row>
    <row r="15" spans="2:9">
      <c r="D15" s="13" t="s">
        <v>17</v>
      </c>
    </row>
    <row r="16" spans="2:9">
      <c r="D16" s="13" t="s">
        <v>18</v>
      </c>
      <c r="H16" s="10" t="s">
        <v>34</v>
      </c>
      <c r="I16" s="11">
        <f>MAX(I17:I19)</f>
        <v>0</v>
      </c>
    </row>
    <row r="17" spans="4:9">
      <c r="D17" s="13" t="s">
        <v>19</v>
      </c>
      <c r="H17" s="9" t="s">
        <v>35</v>
      </c>
      <c r="I17" s="12">
        <f>IF(I3&gt;=3,I9,0)</f>
        <v>0</v>
      </c>
    </row>
    <row r="18" spans="4:9">
      <c r="D18" s="13" t="s">
        <v>20</v>
      </c>
      <c r="H18" s="9" t="s">
        <v>36</v>
      </c>
      <c r="I18" s="12">
        <f>IF(AND(I3&gt;=2,SUM(I5:I6)&gt;=1),I10,0)</f>
        <v>0</v>
      </c>
    </row>
    <row r="19" spans="4:9">
      <c r="D19" s="13" t="s">
        <v>21</v>
      </c>
      <c r="H19" s="9" t="s">
        <v>37</v>
      </c>
      <c r="I19" s="12">
        <f>IF(AND(I3&gt;=2,SUM(I5:I6)&gt;=2),I11,0)</f>
        <v>0</v>
      </c>
    </row>
    <row r="20" spans="4:9">
      <c r="D20" s="13" t="s">
        <v>22</v>
      </c>
    </row>
    <row r="21" spans="4:9" ht="14.4" thickBot="1">
      <c r="D21" s="14" t="s">
        <v>23</v>
      </c>
    </row>
  </sheetData>
  <sheetProtection password="C705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5</vt:i4>
      </vt:variant>
    </vt:vector>
  </HeadingPairs>
  <TitlesOfParts>
    <vt:vector size="7" baseType="lpstr">
      <vt:lpstr>Prijavnica</vt:lpstr>
      <vt:lpstr>Nastavitve</vt:lpstr>
      <vt:lpstr>Kju_Dan</vt:lpstr>
      <vt:lpstr>Odg_DaNe</vt:lpstr>
      <vt:lpstr>Prijavnica!Področje_tiskanja</vt:lpstr>
      <vt:lpstr>Vadba</vt:lpstr>
      <vt:lpstr>Vadba2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Info Kimon</cp:lastModifiedBy>
  <cp:lastPrinted>2026-03-24T08:18:11Z</cp:lastPrinted>
  <dcterms:created xsi:type="dcterms:W3CDTF">2014-04-01T16:23:31Z</dcterms:created>
  <dcterms:modified xsi:type="dcterms:W3CDTF">2026-03-25T10:40:25Z</dcterms:modified>
</cp:coreProperties>
</file>